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ОТЧЕТНОСТЬ ОБЩАЯ\БДР\"/>
    </mc:Choice>
  </mc:AlternateContent>
  <xr:revisionPtr revIDLastSave="0" documentId="13_ncr:1_{A9F95A6D-A9F0-4E44-9964-5E96C46C38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асходы на инвен и ос" sheetId="1" r:id="rId1"/>
    <sheet name=" субс получ" sheetId="2" r:id="rId2"/>
    <sheet name="субс пол и начисл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C32" i="2"/>
  <c r="E32" i="2" s="1"/>
  <c r="C31" i="2"/>
  <c r="E31" i="2" s="1"/>
  <c r="C30" i="2"/>
  <c r="E30" i="2" s="1"/>
  <c r="C29" i="2"/>
  <c r="E29" i="2" s="1"/>
  <c r="C28" i="2"/>
  <c r="E28" i="2" s="1"/>
  <c r="C27" i="2"/>
  <c r="E27" i="2" s="1"/>
  <c r="C26" i="2"/>
  <c r="C24" i="2"/>
  <c r="E24" i="2" s="1"/>
  <c r="C23" i="2"/>
  <c r="C22" i="2"/>
  <c r="E22" i="2" s="1"/>
  <c r="C21" i="2"/>
  <c r="E21" i="2" s="1"/>
  <c r="B25" i="2"/>
  <c r="B20" i="2" s="1"/>
  <c r="E26" i="2"/>
  <c r="D20" i="2"/>
  <c r="G21" i="3"/>
  <c r="G33" i="3"/>
  <c r="G32" i="3"/>
  <c r="G31" i="3"/>
  <c r="G30" i="3"/>
  <c r="G29" i="3"/>
  <c r="G28" i="3"/>
  <c r="G27" i="3"/>
  <c r="G26" i="3"/>
  <c r="G25" i="3"/>
  <c r="G24" i="3"/>
  <c r="G23" i="3"/>
  <c r="G22" i="3"/>
  <c r="F21" i="3"/>
  <c r="E21" i="3"/>
  <c r="E33" i="3"/>
  <c r="E32" i="3"/>
  <c r="E31" i="3"/>
  <c r="E30" i="3"/>
  <c r="E29" i="3"/>
  <c r="E28" i="3"/>
  <c r="E27" i="3"/>
  <c r="E26" i="3"/>
  <c r="E25" i="3"/>
  <c r="E24" i="3"/>
  <c r="E23" i="3"/>
  <c r="E22" i="3"/>
  <c r="D22" i="3"/>
  <c r="C26" i="3"/>
  <c r="C21" i="3" s="1"/>
  <c r="D41" i="3"/>
  <c r="B41" i="3" s="1"/>
  <c r="B48" i="3"/>
  <c r="B47" i="3"/>
  <c r="F46" i="3"/>
  <c r="C40" i="3"/>
  <c r="F43" i="3"/>
  <c r="D46" i="3"/>
  <c r="B46" i="3" s="1"/>
  <c r="D45" i="3"/>
  <c r="B45" i="3" s="1"/>
  <c r="D44" i="3"/>
  <c r="B44" i="3" s="1"/>
  <c r="D43" i="3"/>
  <c r="B43" i="3" s="1"/>
  <c r="D42" i="3"/>
  <c r="B42" i="3" s="1"/>
  <c r="D26" i="3"/>
  <c r="D25" i="3"/>
  <c r="D24" i="3"/>
  <c r="D23" i="3"/>
  <c r="G45" i="1"/>
  <c r="G52" i="1" s="1"/>
  <c r="G43" i="1"/>
  <c r="G37" i="1"/>
  <c r="G34" i="1"/>
  <c r="G27" i="1"/>
  <c r="G31" i="1" s="1"/>
  <c r="G25" i="1"/>
  <c r="G20" i="1"/>
  <c r="G13" i="1"/>
  <c r="C25" i="2" l="1"/>
  <c r="E25" i="2" s="1"/>
  <c r="B49" i="3"/>
  <c r="D40" i="3"/>
  <c r="D21" i="3"/>
  <c r="G38" i="1"/>
  <c r="G61" i="1" s="1"/>
  <c r="C20" i="2" l="1"/>
  <c r="E23" i="2"/>
  <c r="E20" i="2" s="1"/>
  <c r="F40" i="3"/>
</calcChain>
</file>

<file path=xl/sharedStrings.xml><?xml version="1.0" encoding="utf-8"?>
<sst xmlns="http://schemas.openxmlformats.org/spreadsheetml/2006/main" count="108" uniqueCount="74">
  <si>
    <t>ЧОУ "Православная гимназия Серафима Саровского</t>
  </si>
  <si>
    <t>Расходы на малоценное оборудование и запасы</t>
  </si>
  <si>
    <t>Период</t>
  </si>
  <si>
    <t>Нименование</t>
  </si>
  <si>
    <t>кол</t>
  </si>
  <si>
    <t>Сумма, руб</t>
  </si>
  <si>
    <t>Оргтехника в том числе:</t>
  </si>
  <si>
    <t>набор</t>
  </si>
  <si>
    <t>проектор, принтер цв МФУ, сис блок, монитор…</t>
  </si>
  <si>
    <t>Парта 2-х местная</t>
  </si>
  <si>
    <t>Стул школьный регулируемый</t>
  </si>
  <si>
    <t>Итого</t>
  </si>
  <si>
    <t>октябрь 2022 г</t>
  </si>
  <si>
    <t>Инвентарь на учебный процесс кабинет химии</t>
  </si>
  <si>
    <t>комплект</t>
  </si>
  <si>
    <t>Инвентарь на учебный процесс кабинет технологии</t>
  </si>
  <si>
    <t>Кресла для кабинета информатики</t>
  </si>
  <si>
    <t>Мебель для кабинета директора</t>
  </si>
  <si>
    <t>Швейные машины для кабинета технологии</t>
  </si>
  <si>
    <t>Принтер МФУ цветной</t>
  </si>
  <si>
    <t>Кофемашина Полярис</t>
  </si>
  <si>
    <t>Шторы на окна в переход между корпусами</t>
  </si>
  <si>
    <t xml:space="preserve">Стенды расписание уроков и патриотический  </t>
  </si>
  <si>
    <t>Посудомоечная машины</t>
  </si>
  <si>
    <t>Мармит Абат</t>
  </si>
  <si>
    <t>Облучатель рециркулятор</t>
  </si>
  <si>
    <t>ВСЕГО</t>
  </si>
  <si>
    <t>Ноутбук Lenovo, ASUS</t>
  </si>
  <si>
    <t>Проктор InFokus</t>
  </si>
  <si>
    <t>Системный блок AMD</t>
  </si>
  <si>
    <t>Парта 2-х мест регулируемая с траверсой, стул школьный регулируемый</t>
  </si>
  <si>
    <t>Стул венский</t>
  </si>
  <si>
    <t>Холодильник DEXP</t>
  </si>
  <si>
    <t>Экран для проектора</t>
  </si>
  <si>
    <t>Мясорубка МИМ-300</t>
  </si>
  <si>
    <t>Тестомес с доставкой</t>
  </si>
  <si>
    <t>за период с 01.09.2022 по 31.08.2023 г</t>
  </si>
  <si>
    <t>Парокогвектомат Абат, подставка, гастроемкость, монтаж, доставка</t>
  </si>
  <si>
    <t>диван Дуэт 2-х мест</t>
  </si>
  <si>
    <t>Столы разделочные для кухни</t>
  </si>
  <si>
    <t>Лестницы</t>
  </si>
  <si>
    <t>Стеллажи (гардероб)-предоплата 189000,00</t>
  </si>
  <si>
    <t>Инвентарь пищеблок</t>
  </si>
  <si>
    <t>ОТЧЕТ</t>
  </si>
  <si>
    <t>о расходах, источником финансового обеспечения которых является Субсидия</t>
  </si>
  <si>
    <t>УТВЕРЖДАЮ</t>
  </si>
  <si>
    <t>Остаток субсидии на начало года</t>
  </si>
  <si>
    <t xml:space="preserve">организациям, на возмещение затрат, включая расходы на оплату труда, </t>
  </si>
  <si>
    <t>из областного бюджета Новосибирской области  частным общеобразовательным</t>
  </si>
  <si>
    <t>приобретение учебников и учебных пособий.</t>
  </si>
  <si>
    <t>за 2022 год</t>
  </si>
  <si>
    <t>Директор Пшикова Наталья Ивановна</t>
  </si>
  <si>
    <t xml:space="preserve">(должность, Ф.И.О. руководителя </t>
  </si>
  <si>
    <t>31 марта__ 2023  года</t>
  </si>
  <si>
    <r>
      <t xml:space="preserve">Наименование Получателя  </t>
    </r>
    <r>
      <rPr>
        <u/>
        <sz val="11"/>
        <color theme="1"/>
        <rFont val="Calibri"/>
        <family val="2"/>
        <charset val="204"/>
        <scheme val="minor"/>
      </rPr>
      <t>ЧОУ "Православная гимназия Серафима Саровского</t>
    </r>
    <r>
      <rPr>
        <sz val="11"/>
        <color theme="1"/>
        <rFont val="Calibri"/>
        <family val="2"/>
        <scheme val="minor"/>
      </rPr>
      <t>"</t>
    </r>
  </si>
  <si>
    <t xml:space="preserve">Поступила сумма субсидии по Соглашению, </t>
  </si>
  <si>
    <t>ВСЕГО  , в том числе:</t>
  </si>
  <si>
    <t>Выплаты по расходам, всего</t>
  </si>
  <si>
    <t>расходы на приобретение учебников</t>
  </si>
  <si>
    <t>расходы на оплату труда педперсонал</t>
  </si>
  <si>
    <t>сумма, руб.</t>
  </si>
  <si>
    <t>сумма, руб</t>
  </si>
  <si>
    <t>Итого выплаты</t>
  </si>
  <si>
    <t>Сумма, руб.</t>
  </si>
  <si>
    <t>получена</t>
  </si>
  <si>
    <t>начислена</t>
  </si>
  <si>
    <t>расходы на приобретение учебников, руб.</t>
  </si>
  <si>
    <t>расходы на оплату труда педперсонал, руб.</t>
  </si>
  <si>
    <t>0,00 руб</t>
  </si>
  <si>
    <t>Остаток субсидии на конец года</t>
  </si>
  <si>
    <t>0,00 руб.</t>
  </si>
  <si>
    <t>_______________31.марта 2023 год</t>
  </si>
  <si>
    <r>
      <t xml:space="preserve">Наименование Получателя  </t>
    </r>
    <r>
      <rPr>
        <b/>
        <u/>
        <sz val="11"/>
        <color theme="1"/>
        <rFont val="Calibri"/>
        <family val="2"/>
        <charset val="204"/>
        <scheme val="minor"/>
      </rPr>
      <t>ЧОУ "Православная гимназия Серафима Саровского</t>
    </r>
    <r>
      <rPr>
        <b/>
        <sz val="11"/>
        <color theme="1"/>
        <rFont val="Calibri"/>
        <family val="2"/>
        <charset val="204"/>
        <scheme val="minor"/>
      </rPr>
      <t>"</t>
    </r>
  </si>
  <si>
    <t>Оргтехника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</si>
</sst>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4" xfId="0" applyFont="1" applyBorder="1"/>
    <xf numFmtId="17" fontId="3" fillId="0" borderId="5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/>
    <xf numFmtId="0" fontId="3" fillId="0" borderId="10" xfId="0" applyFont="1" applyBorder="1"/>
    <xf numFmtId="0" fontId="3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17" fontId="5" fillId="0" borderId="5" xfId="0" applyNumberFormat="1" applyFont="1" applyBorder="1"/>
    <xf numFmtId="0" fontId="4" fillId="0" borderId="7" xfId="0" applyFont="1" applyBorder="1"/>
    <xf numFmtId="0" fontId="4" fillId="0" borderId="9" xfId="0" applyFont="1" applyBorder="1"/>
    <xf numFmtId="0" fontId="5" fillId="0" borderId="10" xfId="0" applyFont="1" applyBorder="1"/>
    <xf numFmtId="0" fontId="1" fillId="0" borderId="14" xfId="0" applyFont="1" applyBorder="1"/>
    <xf numFmtId="0" fontId="5" fillId="0" borderId="11" xfId="0" applyFont="1" applyBorder="1"/>
    <xf numFmtId="0" fontId="4" fillId="0" borderId="11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10" xfId="0" applyFont="1" applyBorder="1"/>
    <xf numFmtId="0" fontId="4" fillId="0" borderId="3" xfId="0" applyFont="1" applyBorder="1"/>
    <xf numFmtId="4" fontId="4" fillId="0" borderId="4" xfId="0" applyNumberFormat="1" applyFont="1" applyBorder="1"/>
    <xf numFmtId="17" fontId="4" fillId="0" borderId="5" xfId="0" applyNumberFormat="1" applyFont="1" applyBorder="1"/>
    <xf numFmtId="0" fontId="4" fillId="0" borderId="8" xfId="0" applyFont="1" applyBorder="1"/>
    <xf numFmtId="17" fontId="5" fillId="0" borderId="11" xfId="0" applyNumberFormat="1" applyFont="1" applyBorder="1"/>
    <xf numFmtId="17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6" fillId="0" borderId="0" xfId="0" applyFont="1"/>
    <xf numFmtId="0" fontId="0" fillId="0" borderId="16" xfId="0" applyBorder="1"/>
    <xf numFmtId="0" fontId="0" fillId="0" borderId="1" xfId="0" applyBorder="1" applyAlignment="1">
      <alignment vertical="top" wrapText="1"/>
    </xf>
    <xf numFmtId="0" fontId="0" fillId="0" borderId="17" xfId="0" applyBorder="1"/>
    <xf numFmtId="0" fontId="6" fillId="0" borderId="18" xfId="0" applyFont="1" applyBorder="1"/>
    <xf numFmtId="17" fontId="0" fillId="0" borderId="19" xfId="0" applyNumberFormat="1" applyBorder="1"/>
    <xf numFmtId="0" fontId="0" fillId="0" borderId="20" xfId="0" applyBorder="1"/>
    <xf numFmtId="17" fontId="0" fillId="0" borderId="21" xfId="0" applyNumberFormat="1" applyBorder="1"/>
    <xf numFmtId="0" fontId="0" fillId="0" borderId="22" xfId="0" applyBorder="1"/>
    <xf numFmtId="0" fontId="0" fillId="0" borderId="19" xfId="0" applyBorder="1"/>
    <xf numFmtId="0" fontId="0" fillId="0" borderId="21" xfId="0" applyBorder="1"/>
    <xf numFmtId="0" fontId="0" fillId="0" borderId="24" xfId="0" applyBorder="1"/>
    <xf numFmtId="0" fontId="6" fillId="0" borderId="17" xfId="0" applyFont="1" applyBorder="1"/>
    <xf numFmtId="0" fontId="6" fillId="0" borderId="23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7" fontId="4" fillId="0" borderId="9" xfId="0" applyNumberFormat="1" applyFont="1" applyBorder="1"/>
    <xf numFmtId="0" fontId="3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1"/>
  <sheetViews>
    <sheetView tabSelected="1" topLeftCell="A26" workbookViewId="0">
      <selection activeCell="G57" sqref="G57"/>
    </sheetView>
  </sheetViews>
  <sheetFormatPr defaultRowHeight="12" x14ac:dyDescent="0.25"/>
  <cols>
    <col min="1" max="1" width="14" style="2" customWidth="1"/>
    <col min="2" max="4" width="8.88671875" style="2"/>
    <col min="5" max="5" width="21.88671875" style="2" customWidth="1"/>
    <col min="6" max="6" width="8.5546875" style="2" customWidth="1"/>
    <col min="7" max="7" width="12.5546875" style="2" customWidth="1"/>
    <col min="8" max="16384" width="8.88671875" style="2"/>
  </cols>
  <sheetData>
    <row r="2" spans="1:7" x14ac:dyDescent="0.25">
      <c r="A2" s="1" t="s">
        <v>0</v>
      </c>
    </row>
    <row r="4" spans="1:7" x14ac:dyDescent="0.25">
      <c r="A4" s="1" t="s">
        <v>1</v>
      </c>
    </row>
    <row r="5" spans="1:7" x14ac:dyDescent="0.25">
      <c r="A5" s="1" t="s">
        <v>36</v>
      </c>
    </row>
    <row r="6" spans="1:7" ht="12.6" thickBot="1" x14ac:dyDescent="0.3"/>
    <row r="7" spans="1:7" ht="12.6" thickBot="1" x14ac:dyDescent="0.3">
      <c r="A7" s="3" t="s">
        <v>2</v>
      </c>
      <c r="B7" s="58" t="s">
        <v>3</v>
      </c>
      <c r="C7" s="59"/>
      <c r="D7" s="59"/>
      <c r="E7" s="60"/>
      <c r="F7" s="3" t="s">
        <v>4</v>
      </c>
      <c r="G7" s="4" t="s">
        <v>5</v>
      </c>
    </row>
    <row r="8" spans="1:7" x14ac:dyDescent="0.25">
      <c r="A8" s="5">
        <v>44805</v>
      </c>
      <c r="B8" s="6"/>
      <c r="C8" s="7"/>
      <c r="D8" s="7"/>
      <c r="E8" s="8"/>
      <c r="F8" s="9"/>
      <c r="G8" s="8"/>
    </row>
    <row r="9" spans="1:7" x14ac:dyDescent="0.25">
      <c r="A9" s="10">
        <v>1</v>
      </c>
      <c r="B9" s="10" t="s">
        <v>6</v>
      </c>
      <c r="C9" s="11"/>
      <c r="D9" s="11"/>
      <c r="E9" s="12"/>
      <c r="F9" s="13" t="s">
        <v>7</v>
      </c>
      <c r="G9" s="12">
        <v>110382</v>
      </c>
    </row>
    <row r="10" spans="1:7" x14ac:dyDescent="0.25">
      <c r="A10" s="10"/>
      <c r="B10" s="10" t="s">
        <v>8</v>
      </c>
      <c r="C10" s="11"/>
      <c r="D10" s="11"/>
      <c r="E10" s="12"/>
      <c r="F10" s="13"/>
      <c r="G10" s="12"/>
    </row>
    <row r="11" spans="1:7" x14ac:dyDescent="0.25">
      <c r="A11" s="10">
        <v>2</v>
      </c>
      <c r="B11" s="10" t="s">
        <v>9</v>
      </c>
      <c r="C11" s="11"/>
      <c r="D11" s="11"/>
      <c r="E11" s="12"/>
      <c r="F11" s="13">
        <v>20</v>
      </c>
      <c r="G11" s="12">
        <v>50000</v>
      </c>
    </row>
    <row r="12" spans="1:7" x14ac:dyDescent="0.25">
      <c r="A12" s="10">
        <v>3</v>
      </c>
      <c r="B12" s="10" t="s">
        <v>10</v>
      </c>
      <c r="C12" s="11"/>
      <c r="D12" s="11"/>
      <c r="E12" s="12"/>
      <c r="F12" s="13">
        <v>40</v>
      </c>
      <c r="G12" s="12">
        <v>60000</v>
      </c>
    </row>
    <row r="13" spans="1:7" ht="12.6" thickBot="1" x14ac:dyDescent="0.3">
      <c r="A13" s="14" t="s">
        <v>11</v>
      </c>
      <c r="B13" s="14"/>
      <c r="C13" s="15"/>
      <c r="D13" s="15"/>
      <c r="E13" s="16"/>
      <c r="F13" s="17"/>
      <c r="G13" s="16">
        <f>SUM(G9:G12)</f>
        <v>220382</v>
      </c>
    </row>
    <row r="14" spans="1:7" x14ac:dyDescent="0.25">
      <c r="A14" s="6" t="s">
        <v>12</v>
      </c>
      <c r="B14" s="6"/>
      <c r="C14" s="7"/>
      <c r="D14" s="7"/>
      <c r="E14" s="8"/>
      <c r="F14" s="9"/>
      <c r="G14" s="8"/>
    </row>
    <row r="15" spans="1:7" x14ac:dyDescent="0.25">
      <c r="A15" s="10">
        <v>1</v>
      </c>
      <c r="B15" s="10" t="s">
        <v>13</v>
      </c>
      <c r="C15" s="11"/>
      <c r="D15" s="11"/>
      <c r="E15" s="12"/>
      <c r="F15" s="13" t="s">
        <v>14</v>
      </c>
      <c r="G15" s="12">
        <v>57214</v>
      </c>
    </row>
    <row r="16" spans="1:7" x14ac:dyDescent="0.25">
      <c r="A16" s="10">
        <v>2</v>
      </c>
      <c r="B16" s="10" t="s">
        <v>15</v>
      </c>
      <c r="C16" s="11"/>
      <c r="D16" s="11"/>
      <c r="E16" s="12"/>
      <c r="F16" s="13" t="s">
        <v>14</v>
      </c>
      <c r="G16" s="12">
        <v>3632</v>
      </c>
    </row>
    <row r="17" spans="1:7" x14ac:dyDescent="0.25">
      <c r="A17" s="10">
        <v>3</v>
      </c>
      <c r="B17" s="10" t="s">
        <v>16</v>
      </c>
      <c r="C17" s="11"/>
      <c r="D17" s="11"/>
      <c r="E17" s="12"/>
      <c r="F17" s="13">
        <v>12</v>
      </c>
      <c r="G17" s="12">
        <v>66960</v>
      </c>
    </row>
    <row r="18" spans="1:7" x14ac:dyDescent="0.25">
      <c r="A18" s="10">
        <v>4</v>
      </c>
      <c r="B18" s="10" t="s">
        <v>17</v>
      </c>
      <c r="C18" s="11"/>
      <c r="D18" s="11"/>
      <c r="E18" s="12"/>
      <c r="F18" s="13" t="s">
        <v>14</v>
      </c>
      <c r="G18" s="12">
        <v>35245</v>
      </c>
    </row>
    <row r="19" spans="1:7" x14ac:dyDescent="0.25">
      <c r="A19" s="10">
        <v>5</v>
      </c>
      <c r="B19" s="10" t="s">
        <v>18</v>
      </c>
      <c r="C19" s="11"/>
      <c r="D19" s="11"/>
      <c r="E19" s="12"/>
      <c r="F19" s="13">
        <v>6</v>
      </c>
      <c r="G19" s="12">
        <v>55794</v>
      </c>
    </row>
    <row r="20" spans="1:7" ht="12.6" thickBot="1" x14ac:dyDescent="0.3">
      <c r="A20" s="14" t="s">
        <v>11</v>
      </c>
      <c r="B20" s="14"/>
      <c r="C20" s="15"/>
      <c r="D20" s="15"/>
      <c r="E20" s="16"/>
      <c r="F20" s="17"/>
      <c r="G20" s="16">
        <f>SUM(G15:G19)</f>
        <v>218845</v>
      </c>
    </row>
    <row r="21" spans="1:7" x14ac:dyDescent="0.25">
      <c r="A21" s="5">
        <v>44866</v>
      </c>
      <c r="B21" s="6"/>
      <c r="C21" s="7"/>
      <c r="D21" s="7"/>
      <c r="E21" s="8"/>
      <c r="F21" s="9"/>
      <c r="G21" s="8"/>
    </row>
    <row r="22" spans="1:7" x14ac:dyDescent="0.25">
      <c r="A22" s="10">
        <v>1</v>
      </c>
      <c r="B22" s="10" t="s">
        <v>19</v>
      </c>
      <c r="C22" s="11"/>
      <c r="D22" s="11"/>
      <c r="E22" s="12"/>
      <c r="F22" s="13">
        <v>1</v>
      </c>
      <c r="G22" s="12">
        <v>32000</v>
      </c>
    </row>
    <row r="23" spans="1:7" x14ac:dyDescent="0.25">
      <c r="A23" s="10">
        <v>2</v>
      </c>
      <c r="B23" s="10" t="s">
        <v>20</v>
      </c>
      <c r="C23" s="11"/>
      <c r="D23" s="11"/>
      <c r="E23" s="12"/>
      <c r="F23" s="13">
        <v>1</v>
      </c>
      <c r="G23" s="12">
        <v>39999</v>
      </c>
    </row>
    <row r="24" spans="1:7" x14ac:dyDescent="0.25">
      <c r="A24" s="10">
        <v>3</v>
      </c>
      <c r="B24" s="10" t="s">
        <v>21</v>
      </c>
      <c r="C24" s="11"/>
      <c r="D24" s="11"/>
      <c r="E24" s="12"/>
      <c r="F24" s="13">
        <v>13</v>
      </c>
      <c r="G24" s="12">
        <v>12285</v>
      </c>
    </row>
    <row r="25" spans="1:7" ht="12.6" thickBot="1" x14ac:dyDescent="0.3">
      <c r="A25" s="14" t="s">
        <v>11</v>
      </c>
      <c r="B25" s="14"/>
      <c r="C25" s="15"/>
      <c r="D25" s="15"/>
      <c r="E25" s="16"/>
      <c r="F25" s="17"/>
      <c r="G25" s="16">
        <f>SUM(G22:G24)</f>
        <v>84284</v>
      </c>
    </row>
    <row r="26" spans="1:7" x14ac:dyDescent="0.25">
      <c r="A26" s="5">
        <v>44896</v>
      </c>
      <c r="B26" s="6"/>
      <c r="C26" s="7"/>
      <c r="D26" s="7"/>
      <c r="E26" s="8"/>
      <c r="F26" s="9"/>
      <c r="G26" s="8"/>
    </row>
    <row r="27" spans="1:7" x14ac:dyDescent="0.25">
      <c r="A27" s="10">
        <v>1</v>
      </c>
      <c r="B27" s="10" t="s">
        <v>22</v>
      </c>
      <c r="C27" s="11"/>
      <c r="D27" s="11"/>
      <c r="E27" s="12"/>
      <c r="F27" s="13">
        <v>1</v>
      </c>
      <c r="G27" s="12">
        <f>23300+16500</f>
        <v>39800</v>
      </c>
    </row>
    <row r="28" spans="1:7" x14ac:dyDescent="0.25">
      <c r="A28" s="10">
        <v>2</v>
      </c>
      <c r="B28" s="10" t="s">
        <v>23</v>
      </c>
      <c r="C28" s="11"/>
      <c r="D28" s="11"/>
      <c r="E28" s="12"/>
      <c r="F28" s="13">
        <v>1</v>
      </c>
      <c r="G28" s="12">
        <v>132792</v>
      </c>
    </row>
    <row r="29" spans="1:7" x14ac:dyDescent="0.25">
      <c r="A29" s="10">
        <v>3</v>
      </c>
      <c r="B29" s="10" t="s">
        <v>24</v>
      </c>
      <c r="C29" s="11"/>
      <c r="D29" s="11"/>
      <c r="E29" s="12"/>
      <c r="F29" s="13">
        <v>1</v>
      </c>
      <c r="G29" s="12">
        <v>127600</v>
      </c>
    </row>
    <row r="30" spans="1:7" x14ac:dyDescent="0.25">
      <c r="A30" s="10">
        <v>4</v>
      </c>
      <c r="B30" s="10" t="s">
        <v>25</v>
      </c>
      <c r="C30" s="11"/>
      <c r="D30" s="11"/>
      <c r="E30" s="12"/>
      <c r="F30" s="13">
        <v>2</v>
      </c>
      <c r="G30" s="12">
        <v>21048</v>
      </c>
    </row>
    <row r="31" spans="1:7" ht="12.6" thickBot="1" x14ac:dyDescent="0.3">
      <c r="A31" s="14" t="s">
        <v>11</v>
      </c>
      <c r="B31" s="18"/>
      <c r="C31" s="19"/>
      <c r="D31" s="19"/>
      <c r="E31" s="20"/>
      <c r="F31" s="21"/>
      <c r="G31" s="16">
        <f>SUM(G27:G30)</f>
        <v>321240</v>
      </c>
    </row>
    <row r="32" spans="1:7" x14ac:dyDescent="0.25">
      <c r="A32" s="22">
        <v>44986</v>
      </c>
      <c r="B32" s="6"/>
      <c r="C32" s="7"/>
      <c r="D32" s="7"/>
      <c r="E32" s="8"/>
      <c r="F32" s="9"/>
      <c r="G32" s="23"/>
    </row>
    <row r="33" spans="1:7" x14ac:dyDescent="0.25">
      <c r="A33" s="24">
        <v>1</v>
      </c>
      <c r="B33" s="10" t="s">
        <v>19</v>
      </c>
      <c r="C33" s="11"/>
      <c r="D33" s="11"/>
      <c r="E33" s="12"/>
      <c r="F33" s="13">
        <v>4</v>
      </c>
      <c r="G33" s="25">
        <v>110000</v>
      </c>
    </row>
    <row r="34" spans="1:7" x14ac:dyDescent="0.25">
      <c r="A34" s="24">
        <v>2</v>
      </c>
      <c r="B34" s="10" t="s">
        <v>27</v>
      </c>
      <c r="C34" s="11"/>
      <c r="D34" s="11"/>
      <c r="E34" s="12"/>
      <c r="F34" s="13">
        <v>5</v>
      </c>
      <c r="G34" s="25">
        <f>62600+150400</f>
        <v>213000</v>
      </c>
    </row>
    <row r="35" spans="1:7" x14ac:dyDescent="0.25">
      <c r="A35" s="24">
        <v>3</v>
      </c>
      <c r="B35" s="10" t="s">
        <v>28</v>
      </c>
      <c r="C35" s="11"/>
      <c r="D35" s="11"/>
      <c r="E35" s="12"/>
      <c r="F35" s="13">
        <v>1</v>
      </c>
      <c r="G35" s="25">
        <v>40700</v>
      </c>
    </row>
    <row r="36" spans="1:7" x14ac:dyDescent="0.25">
      <c r="A36" s="24">
        <v>4</v>
      </c>
      <c r="B36" s="10" t="s">
        <v>29</v>
      </c>
      <c r="C36" s="11"/>
      <c r="D36" s="11"/>
      <c r="E36" s="12"/>
      <c r="F36" s="13">
        <v>1</v>
      </c>
      <c r="G36" s="25">
        <v>13750</v>
      </c>
    </row>
    <row r="37" spans="1:7" ht="24" customHeight="1" x14ac:dyDescent="0.25">
      <c r="A37" s="24">
        <v>5</v>
      </c>
      <c r="B37" s="61" t="s">
        <v>30</v>
      </c>
      <c r="C37" s="62"/>
      <c r="D37" s="62"/>
      <c r="E37" s="63"/>
      <c r="F37" s="13">
        <v>75</v>
      </c>
      <c r="G37" s="25">
        <f>62500+75000</f>
        <v>137500</v>
      </c>
    </row>
    <row r="38" spans="1:7" ht="12.6" thickBot="1" x14ac:dyDescent="0.3">
      <c r="A38" s="14" t="s">
        <v>11</v>
      </c>
      <c r="B38" s="18"/>
      <c r="C38" s="19"/>
      <c r="D38" s="19"/>
      <c r="E38" s="20"/>
      <c r="F38" s="21"/>
      <c r="G38" s="26">
        <f>SUM(G33:G37)</f>
        <v>514950</v>
      </c>
    </row>
    <row r="39" spans="1:7" x14ac:dyDescent="0.25">
      <c r="A39" s="5">
        <v>45017</v>
      </c>
      <c r="B39" s="6"/>
      <c r="C39" s="7"/>
      <c r="D39" s="7"/>
      <c r="E39" s="8"/>
      <c r="F39" s="6"/>
      <c r="G39" s="9"/>
    </row>
    <row r="40" spans="1:7" x14ac:dyDescent="0.25">
      <c r="A40" s="10">
        <v>1</v>
      </c>
      <c r="B40" s="10" t="s">
        <v>31</v>
      </c>
      <c r="C40" s="11"/>
      <c r="D40" s="11"/>
      <c r="E40" s="12"/>
      <c r="F40" s="10">
        <v>100</v>
      </c>
      <c r="G40" s="13">
        <v>146000</v>
      </c>
    </row>
    <row r="41" spans="1:7" x14ac:dyDescent="0.25">
      <c r="A41" s="10">
        <v>2</v>
      </c>
      <c r="B41" s="10" t="s">
        <v>32</v>
      </c>
      <c r="C41" s="11"/>
      <c r="D41" s="11"/>
      <c r="E41" s="12"/>
      <c r="F41" s="10">
        <v>1</v>
      </c>
      <c r="G41" s="13">
        <v>9799</v>
      </c>
    </row>
    <row r="42" spans="1:7" x14ac:dyDescent="0.25">
      <c r="A42" s="10">
        <v>3</v>
      </c>
      <c r="B42" s="10" t="s">
        <v>33</v>
      </c>
      <c r="C42" s="11"/>
      <c r="D42" s="11"/>
      <c r="E42" s="12"/>
      <c r="F42" s="10">
        <v>1</v>
      </c>
      <c r="G42" s="13">
        <v>3298</v>
      </c>
    </row>
    <row r="43" spans="1:7" ht="12.6" thickBot="1" x14ac:dyDescent="0.3">
      <c r="A43" s="14" t="s">
        <v>11</v>
      </c>
      <c r="B43" s="18"/>
      <c r="C43" s="19"/>
      <c r="D43" s="19"/>
      <c r="E43" s="20"/>
      <c r="F43" s="18"/>
      <c r="G43" s="17">
        <f>SUM(G40:G42)</f>
        <v>159097</v>
      </c>
    </row>
    <row r="44" spans="1:7" x14ac:dyDescent="0.25">
      <c r="A44" s="36">
        <v>45139</v>
      </c>
      <c r="B44" s="7"/>
      <c r="C44" s="7"/>
      <c r="D44" s="7"/>
      <c r="E44" s="7"/>
      <c r="F44" s="9"/>
      <c r="G44" s="35"/>
    </row>
    <row r="45" spans="1:7" ht="23.4" customHeight="1" x14ac:dyDescent="0.25">
      <c r="A45" s="36"/>
      <c r="B45" s="62" t="s">
        <v>37</v>
      </c>
      <c r="C45" s="62"/>
      <c r="D45" s="62"/>
      <c r="E45" s="62"/>
      <c r="F45" s="13">
        <v>18</v>
      </c>
      <c r="G45" s="27">
        <f>393300+20180+10680+12000+13000</f>
        <v>449160</v>
      </c>
    </row>
    <row r="46" spans="1:7" x14ac:dyDescent="0.25">
      <c r="A46" s="28"/>
      <c r="B46" s="11" t="s">
        <v>34</v>
      </c>
      <c r="C46" s="11"/>
      <c r="D46" s="11"/>
      <c r="E46" s="11"/>
      <c r="F46" s="13">
        <v>1</v>
      </c>
      <c r="G46" s="27">
        <v>61700</v>
      </c>
    </row>
    <row r="47" spans="1:7" x14ac:dyDescent="0.25">
      <c r="A47" s="28"/>
      <c r="B47" s="11" t="s">
        <v>35</v>
      </c>
      <c r="C47" s="11"/>
      <c r="D47" s="11"/>
      <c r="E47" s="11"/>
      <c r="F47" s="13">
        <v>1</v>
      </c>
      <c r="G47" s="27">
        <v>143275</v>
      </c>
    </row>
    <row r="48" spans="1:7" x14ac:dyDescent="0.25">
      <c r="A48" s="28"/>
      <c r="B48" s="11" t="s">
        <v>38</v>
      </c>
      <c r="C48" s="11"/>
      <c r="D48" s="11"/>
      <c r="E48" s="11"/>
      <c r="F48" s="13">
        <v>3</v>
      </c>
      <c r="G48" s="27">
        <v>35820</v>
      </c>
    </row>
    <row r="49" spans="1:7" x14ac:dyDescent="0.25">
      <c r="A49" s="28"/>
      <c r="B49" s="11" t="s">
        <v>39</v>
      </c>
      <c r="C49" s="11"/>
      <c r="D49" s="11"/>
      <c r="E49" s="11"/>
      <c r="F49" s="13">
        <v>4</v>
      </c>
      <c r="G49" s="27">
        <v>44077</v>
      </c>
    </row>
    <row r="50" spans="1:7" x14ac:dyDescent="0.25">
      <c r="A50" s="28"/>
      <c r="B50" s="11" t="s">
        <v>40</v>
      </c>
      <c r="C50" s="11"/>
      <c r="D50" s="11"/>
      <c r="E50" s="11"/>
      <c r="F50" s="13">
        <v>4</v>
      </c>
      <c r="G50" s="27">
        <v>49713</v>
      </c>
    </row>
    <row r="51" spans="1:7" x14ac:dyDescent="0.25">
      <c r="A51" s="28"/>
      <c r="B51" s="11" t="s">
        <v>41</v>
      </c>
      <c r="C51" s="11"/>
      <c r="D51" s="11"/>
      <c r="E51" s="11"/>
      <c r="F51" s="13">
        <v>8</v>
      </c>
      <c r="G51" s="27">
        <v>270000</v>
      </c>
    </row>
    <row r="52" spans="1:7" ht="12.6" thickBot="1" x14ac:dyDescent="0.3">
      <c r="A52" s="17" t="s">
        <v>11</v>
      </c>
      <c r="B52" s="19"/>
      <c r="C52" s="19"/>
      <c r="D52" s="19"/>
      <c r="E52" s="19"/>
      <c r="F52" s="21"/>
      <c r="G52" s="17">
        <f>SUM(G45:G51)</f>
        <v>1053745</v>
      </c>
    </row>
    <row r="53" spans="1:7" x14ac:dyDescent="0.25">
      <c r="A53" s="34">
        <v>45170</v>
      </c>
      <c r="B53" s="6"/>
      <c r="C53" s="7"/>
      <c r="D53" s="7"/>
      <c r="E53" s="8"/>
      <c r="F53" s="9"/>
      <c r="G53" s="23"/>
    </row>
    <row r="54" spans="1:7" x14ac:dyDescent="0.25">
      <c r="A54" s="71"/>
      <c r="B54" s="10" t="s">
        <v>73</v>
      </c>
      <c r="C54" s="72"/>
      <c r="D54" s="72"/>
      <c r="E54" s="12"/>
      <c r="F54" s="13"/>
      <c r="G54" s="31">
        <v>127000</v>
      </c>
    </row>
    <row r="55" spans="1:7" x14ac:dyDescent="0.25">
      <c r="A55" s="24"/>
      <c r="B55" s="10" t="s">
        <v>42</v>
      </c>
      <c r="C55" s="11"/>
      <c r="D55" s="11"/>
      <c r="E55" s="12"/>
      <c r="F55" s="13"/>
      <c r="G55" s="31">
        <v>35778.089999999997</v>
      </c>
    </row>
    <row r="56" spans="1:7" ht="12.6" thickBot="1" x14ac:dyDescent="0.3">
      <c r="A56" s="24" t="s">
        <v>11</v>
      </c>
      <c r="B56" s="10"/>
      <c r="C56" s="11"/>
      <c r="D56" s="11"/>
      <c r="E56" s="12"/>
      <c r="F56" s="13"/>
      <c r="G56" s="31">
        <f>SUM(G54:G55)</f>
        <v>162778.09</v>
      </c>
    </row>
    <row r="57" spans="1:7" x14ac:dyDescent="0.25">
      <c r="A57" s="30"/>
      <c r="B57" s="6"/>
      <c r="C57" s="7"/>
      <c r="D57" s="7"/>
      <c r="E57" s="8"/>
      <c r="F57" s="9"/>
      <c r="G57" s="23"/>
    </row>
    <row r="58" spans="1:7" x14ac:dyDescent="0.25">
      <c r="A58" s="24"/>
      <c r="B58" s="10"/>
      <c r="C58" s="11"/>
      <c r="D58" s="11"/>
      <c r="E58" s="12"/>
      <c r="F58" s="13"/>
      <c r="G58" s="31"/>
    </row>
    <row r="59" spans="1:7" x14ac:dyDescent="0.25">
      <c r="A59" s="24"/>
      <c r="B59" s="10"/>
      <c r="C59" s="11"/>
      <c r="D59" s="11"/>
      <c r="E59" s="12"/>
      <c r="F59" s="13"/>
      <c r="G59" s="31"/>
    </row>
    <row r="60" spans="1:7" ht="12.6" thickBot="1" x14ac:dyDescent="0.3">
      <c r="A60" s="14"/>
      <c r="B60" s="18"/>
      <c r="C60" s="19"/>
      <c r="D60" s="19"/>
      <c r="E60" s="20"/>
      <c r="F60" s="21"/>
      <c r="G60" s="16"/>
    </row>
    <row r="61" spans="1:7" ht="12.6" thickBot="1" x14ac:dyDescent="0.3">
      <c r="A61" s="29" t="s">
        <v>26</v>
      </c>
      <c r="B61" s="32"/>
      <c r="C61" s="32"/>
      <c r="D61" s="32"/>
      <c r="E61" s="32"/>
      <c r="F61" s="32"/>
      <c r="G61" s="33">
        <f>G13+G20+G25+G31+G38+G43+G52+G56</f>
        <v>2735321.09</v>
      </c>
    </row>
  </sheetData>
  <mergeCells count="3">
    <mergeCell ref="B7:E7"/>
    <mergeCell ref="B37:E37"/>
    <mergeCell ref="B45:E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1DC41-F52F-43E3-A6BC-2DCB05541C8E}">
  <dimension ref="A1:E34"/>
  <sheetViews>
    <sheetView workbookViewId="0">
      <selection activeCell="A8" sqref="A8:E12"/>
    </sheetView>
  </sheetViews>
  <sheetFormatPr defaultRowHeight="14.4" x14ac:dyDescent="0.3"/>
  <cols>
    <col min="1" max="1" width="19.21875" customWidth="1"/>
    <col min="2" max="2" width="14.77734375" customWidth="1"/>
    <col min="3" max="3" width="14.44140625" customWidth="1"/>
    <col min="4" max="4" width="16.88671875" customWidth="1"/>
    <col min="5" max="5" width="13.77734375" customWidth="1"/>
  </cols>
  <sheetData>
    <row r="1" spans="1:5" x14ac:dyDescent="0.3">
      <c r="A1" t="s">
        <v>45</v>
      </c>
    </row>
    <row r="2" spans="1:5" x14ac:dyDescent="0.3">
      <c r="A2" t="s">
        <v>51</v>
      </c>
    </row>
    <row r="3" spans="1:5" x14ac:dyDescent="0.3">
      <c r="A3" t="s">
        <v>52</v>
      </c>
    </row>
    <row r="4" spans="1:5" x14ac:dyDescent="0.3">
      <c r="A4" t="s">
        <v>71</v>
      </c>
    </row>
    <row r="7" spans="1:5" x14ac:dyDescent="0.3">
      <c r="A7" s="64" t="s">
        <v>43</v>
      </c>
      <c r="B7" s="64"/>
      <c r="C7" s="64"/>
      <c r="D7" s="64"/>
    </row>
    <row r="8" spans="1:5" x14ac:dyDescent="0.3">
      <c r="A8" s="44" t="s">
        <v>44</v>
      </c>
      <c r="B8" s="44"/>
      <c r="C8" s="44"/>
      <c r="D8" s="44"/>
      <c r="E8" s="44"/>
    </row>
    <row r="9" spans="1:5" x14ac:dyDescent="0.3">
      <c r="A9" s="44" t="s">
        <v>48</v>
      </c>
      <c r="B9" s="44"/>
      <c r="C9" s="44"/>
      <c r="D9" s="44"/>
      <c r="E9" s="44"/>
    </row>
    <row r="10" spans="1:5" x14ac:dyDescent="0.3">
      <c r="A10" s="44" t="s">
        <v>47</v>
      </c>
      <c r="B10" s="44"/>
      <c r="C10" s="44"/>
      <c r="D10" s="44"/>
      <c r="E10" s="44"/>
    </row>
    <row r="11" spans="1:5" x14ac:dyDescent="0.3">
      <c r="A11" s="44" t="s">
        <v>49</v>
      </c>
      <c r="B11" s="44"/>
      <c r="C11" s="44"/>
      <c r="D11" s="44"/>
      <c r="E11" s="44"/>
    </row>
    <row r="12" spans="1:5" x14ac:dyDescent="0.3">
      <c r="A12" s="44" t="s">
        <v>50</v>
      </c>
      <c r="B12" s="44"/>
      <c r="C12" s="44"/>
      <c r="D12" s="44"/>
      <c r="E12" s="44"/>
    </row>
    <row r="13" spans="1:5" x14ac:dyDescent="0.3">
      <c r="A13" s="44" t="s">
        <v>72</v>
      </c>
    </row>
    <row r="16" spans="1:5" x14ac:dyDescent="0.3">
      <c r="A16" t="s">
        <v>46</v>
      </c>
      <c r="C16" t="s">
        <v>68</v>
      </c>
    </row>
    <row r="17" spans="1:5" ht="15" thickBot="1" x14ac:dyDescent="0.35"/>
    <row r="18" spans="1:5" ht="15" thickBot="1" x14ac:dyDescent="0.35">
      <c r="A18" s="65" t="s">
        <v>55</v>
      </c>
      <c r="B18" s="66"/>
      <c r="C18" s="42" t="s">
        <v>57</v>
      </c>
      <c r="D18" s="42"/>
      <c r="E18" s="43" t="s">
        <v>62</v>
      </c>
    </row>
    <row r="19" spans="1:5" ht="58.2" thickBot="1" x14ac:dyDescent="0.35">
      <c r="A19" s="67"/>
      <c r="B19" s="68"/>
      <c r="C19" s="46" t="s">
        <v>67</v>
      </c>
      <c r="D19" s="46" t="s">
        <v>66</v>
      </c>
      <c r="E19" s="46" t="s">
        <v>60</v>
      </c>
    </row>
    <row r="20" spans="1:5" x14ac:dyDescent="0.3">
      <c r="A20" s="47" t="s">
        <v>56</v>
      </c>
      <c r="B20" s="48">
        <f>SUM(B21:B32)</f>
        <v>6192000</v>
      </c>
      <c r="C20" s="56">
        <f>SUM(C21:C32)</f>
        <v>5965000</v>
      </c>
      <c r="D20" s="57">
        <f>SUM(D21:D32)</f>
        <v>227000</v>
      </c>
      <c r="E20" s="48">
        <f>SUM(E21:E32)</f>
        <v>6192000</v>
      </c>
    </row>
    <row r="21" spans="1:5" x14ac:dyDescent="0.3">
      <c r="A21" s="49">
        <v>44562</v>
      </c>
      <c r="B21" s="50">
        <v>458200</v>
      </c>
      <c r="C21" s="53">
        <f t="shared" ref="C21:C32" si="0">B21-D21</f>
        <v>440400</v>
      </c>
      <c r="D21" s="45">
        <v>17800</v>
      </c>
      <c r="E21" s="50">
        <f>C21+D21</f>
        <v>458200</v>
      </c>
    </row>
    <row r="22" spans="1:5" x14ac:dyDescent="0.3">
      <c r="A22" s="49">
        <v>44593</v>
      </c>
      <c r="B22" s="50">
        <v>458200</v>
      </c>
      <c r="C22" s="53">
        <f t="shared" si="0"/>
        <v>440400</v>
      </c>
      <c r="D22" s="45">
        <v>17800</v>
      </c>
      <c r="E22" s="50">
        <f t="shared" ref="E22:E32" si="1">C22+D22</f>
        <v>458200</v>
      </c>
    </row>
    <row r="23" spans="1:5" x14ac:dyDescent="0.3">
      <c r="A23" s="49">
        <v>44621</v>
      </c>
      <c r="B23" s="50">
        <v>458200</v>
      </c>
      <c r="C23" s="53">
        <f t="shared" si="0"/>
        <v>440400</v>
      </c>
      <c r="D23" s="45">
        <v>17800</v>
      </c>
      <c r="E23" s="50">
        <f t="shared" si="1"/>
        <v>458200</v>
      </c>
    </row>
    <row r="24" spans="1:5" x14ac:dyDescent="0.3">
      <c r="A24" s="49">
        <v>44652</v>
      </c>
      <c r="B24" s="50">
        <v>458200</v>
      </c>
      <c r="C24" s="53">
        <f t="shared" si="0"/>
        <v>440400</v>
      </c>
      <c r="D24" s="45">
        <v>17800</v>
      </c>
      <c r="E24" s="50">
        <f t="shared" si="1"/>
        <v>458200</v>
      </c>
    </row>
    <row r="25" spans="1:5" x14ac:dyDescent="0.3">
      <c r="A25" s="49">
        <v>44682</v>
      </c>
      <c r="B25" s="50">
        <f>158500+458200</f>
        <v>616700</v>
      </c>
      <c r="C25" s="53">
        <f t="shared" si="0"/>
        <v>598900</v>
      </c>
      <c r="D25" s="45">
        <v>17800</v>
      </c>
      <c r="E25" s="50">
        <f t="shared" si="1"/>
        <v>616700</v>
      </c>
    </row>
    <row r="26" spans="1:5" x14ac:dyDescent="0.3">
      <c r="A26" s="49">
        <v>44713</v>
      </c>
      <c r="B26" s="50">
        <v>489900</v>
      </c>
      <c r="C26" s="53">
        <f t="shared" si="0"/>
        <v>472100</v>
      </c>
      <c r="D26" s="45">
        <v>17800</v>
      </c>
      <c r="E26" s="50">
        <f t="shared" si="1"/>
        <v>489900</v>
      </c>
    </row>
    <row r="27" spans="1:5" x14ac:dyDescent="0.3">
      <c r="A27" s="49">
        <v>44743</v>
      </c>
      <c r="B27" s="50">
        <v>489900</v>
      </c>
      <c r="C27" s="53">
        <f t="shared" si="0"/>
        <v>472100</v>
      </c>
      <c r="D27" s="45">
        <v>17800</v>
      </c>
      <c r="E27" s="50">
        <f t="shared" si="1"/>
        <v>489900</v>
      </c>
    </row>
    <row r="28" spans="1:5" x14ac:dyDescent="0.3">
      <c r="A28" s="49">
        <v>44774</v>
      </c>
      <c r="B28" s="50">
        <v>489900</v>
      </c>
      <c r="C28" s="53">
        <f t="shared" si="0"/>
        <v>472100</v>
      </c>
      <c r="D28" s="45">
        <v>17800</v>
      </c>
      <c r="E28" s="50">
        <f t="shared" si="1"/>
        <v>489900</v>
      </c>
    </row>
    <row r="29" spans="1:5" x14ac:dyDescent="0.3">
      <c r="A29" s="49">
        <v>44805</v>
      </c>
      <c r="B29" s="50">
        <v>565000</v>
      </c>
      <c r="C29" s="53">
        <f t="shared" si="0"/>
        <v>544400</v>
      </c>
      <c r="D29" s="45">
        <v>20600</v>
      </c>
      <c r="E29" s="50">
        <f t="shared" si="1"/>
        <v>565000</v>
      </c>
    </row>
    <row r="30" spans="1:5" x14ac:dyDescent="0.3">
      <c r="A30" s="49">
        <v>44835</v>
      </c>
      <c r="B30" s="50">
        <v>565000</v>
      </c>
      <c r="C30" s="53">
        <f t="shared" si="0"/>
        <v>544400</v>
      </c>
      <c r="D30" s="45">
        <v>20600</v>
      </c>
      <c r="E30" s="50">
        <f t="shared" si="1"/>
        <v>565000</v>
      </c>
    </row>
    <row r="31" spans="1:5" x14ac:dyDescent="0.3">
      <c r="A31" s="49">
        <v>44866</v>
      </c>
      <c r="B31" s="50">
        <v>565000</v>
      </c>
      <c r="C31" s="53">
        <f t="shared" si="0"/>
        <v>544400</v>
      </c>
      <c r="D31" s="45">
        <v>20600</v>
      </c>
      <c r="E31" s="50">
        <f t="shared" si="1"/>
        <v>565000</v>
      </c>
    </row>
    <row r="32" spans="1:5" ht="15" thickBot="1" x14ac:dyDescent="0.35">
      <c r="A32" s="51">
        <v>44896</v>
      </c>
      <c r="B32" s="52">
        <v>577800</v>
      </c>
      <c r="C32" s="54">
        <f t="shared" si="0"/>
        <v>555000</v>
      </c>
      <c r="D32" s="55">
        <v>22800</v>
      </c>
      <c r="E32" s="52">
        <f t="shared" si="1"/>
        <v>577800</v>
      </c>
    </row>
    <row r="34" spans="1:3" x14ac:dyDescent="0.3">
      <c r="A34" t="s">
        <v>69</v>
      </c>
      <c r="C34" t="s">
        <v>70</v>
      </c>
    </row>
  </sheetData>
  <mergeCells count="2">
    <mergeCell ref="A7:D7"/>
    <mergeCell ref="A18:B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09E65-FD9D-4B2B-B079-F5411254FDDB}">
  <dimension ref="A1:G54"/>
  <sheetViews>
    <sheetView topLeftCell="A33" workbookViewId="0">
      <selection activeCell="D34" sqref="D34"/>
    </sheetView>
  </sheetViews>
  <sheetFormatPr defaultRowHeight="14.4" x14ac:dyDescent="0.3"/>
  <cols>
    <col min="3" max="3" width="14.77734375" customWidth="1"/>
    <col min="5" max="5" width="14.44140625" customWidth="1"/>
    <col min="6" max="6" width="16.88671875" customWidth="1"/>
    <col min="7" max="7" width="13.77734375" customWidth="1"/>
  </cols>
  <sheetData>
    <row r="1" spans="1:6" x14ac:dyDescent="0.3">
      <c r="A1" t="s">
        <v>45</v>
      </c>
    </row>
    <row r="2" spans="1:6" x14ac:dyDescent="0.3">
      <c r="A2" t="s">
        <v>51</v>
      </c>
    </row>
    <row r="3" spans="1:6" x14ac:dyDescent="0.3">
      <c r="A3" t="s">
        <v>52</v>
      </c>
    </row>
    <row r="4" spans="1:6" x14ac:dyDescent="0.3">
      <c r="A4" t="s">
        <v>53</v>
      </c>
    </row>
    <row r="6" spans="1:6" x14ac:dyDescent="0.3">
      <c r="A6" s="69" t="s">
        <v>43</v>
      </c>
      <c r="B6" s="69"/>
      <c r="C6" s="69"/>
      <c r="D6" s="69"/>
      <c r="E6" s="69"/>
      <c r="F6" s="69"/>
    </row>
    <row r="7" spans="1:6" x14ac:dyDescent="0.3">
      <c r="A7" t="s">
        <v>44</v>
      </c>
    </row>
    <row r="8" spans="1:6" x14ac:dyDescent="0.3">
      <c r="A8" t="s">
        <v>48</v>
      </c>
    </row>
    <row r="9" spans="1:6" x14ac:dyDescent="0.3">
      <c r="A9" t="s">
        <v>47</v>
      </c>
    </row>
    <row r="10" spans="1:6" x14ac:dyDescent="0.3">
      <c r="A10" t="s">
        <v>49</v>
      </c>
    </row>
    <row r="11" spans="1:6" x14ac:dyDescent="0.3">
      <c r="A11" t="s">
        <v>50</v>
      </c>
    </row>
    <row r="12" spans="1:6" x14ac:dyDescent="0.3">
      <c r="A12" t="s">
        <v>54</v>
      </c>
    </row>
    <row r="18" spans="1:7" ht="15" thickBot="1" x14ac:dyDescent="0.35">
      <c r="A18" t="s">
        <v>46</v>
      </c>
      <c r="D18" s="39">
        <v>0</v>
      </c>
    </row>
    <row r="19" spans="1:7" ht="15" thickBot="1" x14ac:dyDescent="0.35">
      <c r="A19" s="70" t="s">
        <v>55</v>
      </c>
      <c r="B19" s="70"/>
      <c r="C19" s="70"/>
      <c r="E19" s="41" t="s">
        <v>57</v>
      </c>
      <c r="F19" s="42"/>
      <c r="G19" s="43" t="s">
        <v>62</v>
      </c>
    </row>
    <row r="20" spans="1:7" ht="43.2" x14ac:dyDescent="0.3">
      <c r="A20" s="70"/>
      <c r="B20" s="70"/>
      <c r="C20" s="70"/>
      <c r="D20" s="40" t="s">
        <v>63</v>
      </c>
      <c r="E20" s="40" t="s">
        <v>59</v>
      </c>
      <c r="F20" s="40" t="s">
        <v>58</v>
      </c>
      <c r="G20" s="40" t="s">
        <v>60</v>
      </c>
    </row>
    <row r="21" spans="1:7" x14ac:dyDescent="0.3">
      <c r="A21" t="s">
        <v>56</v>
      </c>
      <c r="C21">
        <f>SUM(C22:C33)</f>
        <v>6192000</v>
      </c>
      <c r="D21">
        <f>SUM(D22:D33)</f>
        <v>6192500</v>
      </c>
      <c r="E21">
        <f>SUM(E22:E33)</f>
        <v>5965500</v>
      </c>
      <c r="F21">
        <f>SUM(F22:F33)</f>
        <v>227000</v>
      </c>
      <c r="G21">
        <f>SUM(G22:G33)</f>
        <v>6192500</v>
      </c>
    </row>
    <row r="22" spans="1:7" x14ac:dyDescent="0.3">
      <c r="A22" s="37">
        <v>44562</v>
      </c>
      <c r="C22">
        <v>458200</v>
      </c>
      <c r="D22">
        <f>458200+31700</f>
        <v>489900</v>
      </c>
      <c r="E22">
        <f>D22-F22</f>
        <v>472100</v>
      </c>
      <c r="F22">
        <v>17800</v>
      </c>
      <c r="G22">
        <f>E22+F22</f>
        <v>489900</v>
      </c>
    </row>
    <row r="23" spans="1:7" x14ac:dyDescent="0.3">
      <c r="A23" s="37">
        <v>44593</v>
      </c>
      <c r="C23">
        <v>458200</v>
      </c>
      <c r="D23">
        <f>458200+31700</f>
        <v>489900</v>
      </c>
      <c r="E23">
        <f t="shared" ref="E23:E33" si="0">D23-F23</f>
        <v>472100</v>
      </c>
      <c r="F23">
        <v>17800</v>
      </c>
      <c r="G23">
        <f t="shared" ref="G23:G33" si="1">E23+F23</f>
        <v>489900</v>
      </c>
    </row>
    <row r="24" spans="1:7" x14ac:dyDescent="0.3">
      <c r="A24" s="37">
        <v>44621</v>
      </c>
      <c r="C24">
        <v>458200</v>
      </c>
      <c r="D24">
        <f>458200+31700</f>
        <v>489900</v>
      </c>
      <c r="E24">
        <f t="shared" si="0"/>
        <v>472100</v>
      </c>
      <c r="F24">
        <v>17800</v>
      </c>
      <c r="G24">
        <f t="shared" si="1"/>
        <v>489900</v>
      </c>
    </row>
    <row r="25" spans="1:7" x14ac:dyDescent="0.3">
      <c r="A25" s="37">
        <v>44652</v>
      </c>
      <c r="C25">
        <v>458200</v>
      </c>
      <c r="D25">
        <f>458200+31700</f>
        <v>489900</v>
      </c>
      <c r="E25">
        <f t="shared" si="0"/>
        <v>472100</v>
      </c>
      <c r="F25">
        <v>17800</v>
      </c>
      <c r="G25">
        <f t="shared" si="1"/>
        <v>489900</v>
      </c>
    </row>
    <row r="26" spans="1:7" x14ac:dyDescent="0.3">
      <c r="A26" s="37">
        <v>44682</v>
      </c>
      <c r="C26">
        <f>158500+458200</f>
        <v>616700</v>
      </c>
      <c r="D26">
        <f>458200+31700</f>
        <v>489900</v>
      </c>
      <c r="E26">
        <f t="shared" si="0"/>
        <v>472100</v>
      </c>
      <c r="F26">
        <v>17800</v>
      </c>
      <c r="G26">
        <f t="shared" si="1"/>
        <v>489900</v>
      </c>
    </row>
    <row r="27" spans="1:7" x14ac:dyDescent="0.3">
      <c r="A27" s="37">
        <v>44713</v>
      </c>
      <c r="C27">
        <v>489900</v>
      </c>
      <c r="D27">
        <v>489900</v>
      </c>
      <c r="E27">
        <f t="shared" si="0"/>
        <v>472100</v>
      </c>
      <c r="F27">
        <v>17800</v>
      </c>
      <c r="G27">
        <f t="shared" si="1"/>
        <v>489900</v>
      </c>
    </row>
    <row r="28" spans="1:7" x14ac:dyDescent="0.3">
      <c r="A28" s="37">
        <v>44743</v>
      </c>
      <c r="C28">
        <v>489900</v>
      </c>
      <c r="D28">
        <v>489900</v>
      </c>
      <c r="E28">
        <f t="shared" si="0"/>
        <v>472100</v>
      </c>
      <c r="F28">
        <v>17800</v>
      </c>
      <c r="G28">
        <f t="shared" si="1"/>
        <v>489900</v>
      </c>
    </row>
    <row r="29" spans="1:7" x14ac:dyDescent="0.3">
      <c r="A29" s="37">
        <v>44774</v>
      </c>
      <c r="C29">
        <v>489900</v>
      </c>
      <c r="D29">
        <v>489900</v>
      </c>
      <c r="E29">
        <f t="shared" si="0"/>
        <v>472100</v>
      </c>
      <c r="F29">
        <v>17800</v>
      </c>
      <c r="G29">
        <f t="shared" si="1"/>
        <v>489900</v>
      </c>
    </row>
    <row r="30" spans="1:7" x14ac:dyDescent="0.3">
      <c r="A30" s="37">
        <v>44805</v>
      </c>
      <c r="C30">
        <v>565000</v>
      </c>
      <c r="D30">
        <v>565000</v>
      </c>
      <c r="E30">
        <f t="shared" si="0"/>
        <v>544400</v>
      </c>
      <c r="F30">
        <v>20600</v>
      </c>
      <c r="G30">
        <f t="shared" si="1"/>
        <v>565000</v>
      </c>
    </row>
    <row r="31" spans="1:7" x14ac:dyDescent="0.3">
      <c r="A31" s="37">
        <v>44835</v>
      </c>
      <c r="C31">
        <v>565000</v>
      </c>
      <c r="D31">
        <v>565000</v>
      </c>
      <c r="E31">
        <f t="shared" si="0"/>
        <v>544400</v>
      </c>
      <c r="F31">
        <v>20600</v>
      </c>
      <c r="G31">
        <f t="shared" si="1"/>
        <v>565000</v>
      </c>
    </row>
    <row r="32" spans="1:7" x14ac:dyDescent="0.3">
      <c r="A32" s="37">
        <v>44866</v>
      </c>
      <c r="C32">
        <v>565000</v>
      </c>
      <c r="D32">
        <v>565500</v>
      </c>
      <c r="E32">
        <f t="shared" si="0"/>
        <v>544900</v>
      </c>
      <c r="F32">
        <v>20600</v>
      </c>
      <c r="G32">
        <f t="shared" si="1"/>
        <v>565500</v>
      </c>
    </row>
    <row r="33" spans="1:7" x14ac:dyDescent="0.3">
      <c r="A33" s="37">
        <v>44896</v>
      </c>
      <c r="C33">
        <v>577800</v>
      </c>
      <c r="D33">
        <v>577800</v>
      </c>
      <c r="E33">
        <f t="shared" si="0"/>
        <v>555000</v>
      </c>
      <c r="F33">
        <v>22800</v>
      </c>
      <c r="G33">
        <f t="shared" si="1"/>
        <v>577800</v>
      </c>
    </row>
    <row r="34" spans="1:7" x14ac:dyDescent="0.3">
      <c r="C34" t="s">
        <v>64</v>
      </c>
      <c r="D34" t="s">
        <v>65</v>
      </c>
    </row>
    <row r="37" spans="1:7" ht="15" thickBot="1" x14ac:dyDescent="0.35"/>
    <row r="38" spans="1:7" ht="15" thickBot="1" x14ac:dyDescent="0.35">
      <c r="A38" s="70" t="s">
        <v>55</v>
      </c>
      <c r="B38" s="70"/>
      <c r="C38" s="70"/>
      <c r="E38" s="41" t="s">
        <v>57</v>
      </c>
      <c r="F38" s="42"/>
      <c r="G38" s="43" t="s">
        <v>62</v>
      </c>
    </row>
    <row r="39" spans="1:7" ht="43.2" x14ac:dyDescent="0.3">
      <c r="A39" s="70"/>
      <c r="B39" s="70"/>
      <c r="C39" s="70"/>
      <c r="D39" s="40" t="s">
        <v>63</v>
      </c>
      <c r="E39" s="38" t="s">
        <v>59</v>
      </c>
      <c r="F39" s="40" t="s">
        <v>61</v>
      </c>
      <c r="G39" s="40" t="s">
        <v>60</v>
      </c>
    </row>
    <row r="40" spans="1:7" x14ac:dyDescent="0.3">
      <c r="A40" t="s">
        <v>56</v>
      </c>
      <c r="C40" s="44">
        <f>SUM(C41:C52)</f>
        <v>5020800</v>
      </c>
      <c r="D40" s="44">
        <f>SUM(D41:D52)</f>
        <v>5020800</v>
      </c>
      <c r="E40">
        <v>6818200</v>
      </c>
      <c r="F40">
        <f>E40-D40</f>
        <v>1797400</v>
      </c>
      <c r="G40">
        <v>6818200</v>
      </c>
    </row>
    <row r="41" spans="1:7" x14ac:dyDescent="0.3">
      <c r="A41" s="37">
        <v>44927</v>
      </c>
      <c r="B41">
        <f>D41-C41</f>
        <v>59400</v>
      </c>
      <c r="C41">
        <v>568200</v>
      </c>
      <c r="D41">
        <f>568200+54300+5100</f>
        <v>627600</v>
      </c>
    </row>
    <row r="42" spans="1:7" x14ac:dyDescent="0.3">
      <c r="A42" s="37">
        <v>44958</v>
      </c>
      <c r="B42">
        <f t="shared" ref="B42:B48" si="2">D42-C42</f>
        <v>59400</v>
      </c>
      <c r="C42">
        <v>568200</v>
      </c>
      <c r="D42">
        <f>568200+54300+5100</f>
        <v>627600</v>
      </c>
    </row>
    <row r="43" spans="1:7" x14ac:dyDescent="0.3">
      <c r="A43" s="37">
        <v>44986</v>
      </c>
      <c r="B43">
        <f t="shared" si="2"/>
        <v>59400</v>
      </c>
      <c r="C43">
        <v>568200</v>
      </c>
      <c r="D43">
        <f>568200+54300+5100</f>
        <v>627600</v>
      </c>
      <c r="F43">
        <f>162900/3</f>
        <v>54300</v>
      </c>
    </row>
    <row r="44" spans="1:7" x14ac:dyDescent="0.3">
      <c r="A44" s="37">
        <v>45017</v>
      </c>
      <c r="B44">
        <f t="shared" si="2"/>
        <v>-157800</v>
      </c>
      <c r="C44">
        <v>785400</v>
      </c>
      <c r="D44">
        <f>622500+5100</f>
        <v>627600</v>
      </c>
    </row>
    <row r="45" spans="1:7" x14ac:dyDescent="0.3">
      <c r="A45" s="37">
        <v>45047</v>
      </c>
      <c r="B45">
        <f t="shared" si="2"/>
        <v>5100</v>
      </c>
      <c r="C45">
        <v>622500</v>
      </c>
      <c r="D45">
        <f>622500+5100</f>
        <v>627600</v>
      </c>
      <c r="G45">
        <v>7469700</v>
      </c>
    </row>
    <row r="46" spans="1:7" x14ac:dyDescent="0.3">
      <c r="A46" s="37">
        <v>45078</v>
      </c>
      <c r="B46">
        <f t="shared" si="2"/>
        <v>5100</v>
      </c>
      <c r="C46">
        <v>622500</v>
      </c>
      <c r="D46">
        <f>622500+5100</f>
        <v>627600</v>
      </c>
      <c r="F46">
        <f>30600/6</f>
        <v>5100</v>
      </c>
    </row>
    <row r="47" spans="1:7" x14ac:dyDescent="0.3">
      <c r="A47" s="37">
        <v>45108</v>
      </c>
      <c r="B47">
        <f t="shared" si="2"/>
        <v>-193500</v>
      </c>
      <c r="C47">
        <v>821100</v>
      </c>
      <c r="D47">
        <v>627600</v>
      </c>
    </row>
    <row r="48" spans="1:7" x14ac:dyDescent="0.3">
      <c r="A48" s="37">
        <v>45139</v>
      </c>
      <c r="B48">
        <f t="shared" si="2"/>
        <v>162900</v>
      </c>
      <c r="C48">
        <v>464700</v>
      </c>
      <c r="D48">
        <v>627600</v>
      </c>
    </row>
    <row r="49" spans="1:7" x14ac:dyDescent="0.3">
      <c r="A49" s="37">
        <v>45170</v>
      </c>
      <c r="B49">
        <f>SUM(B41:B48)</f>
        <v>0</v>
      </c>
    </row>
    <row r="50" spans="1:7" x14ac:dyDescent="0.3">
      <c r="A50" s="37">
        <v>45200</v>
      </c>
    </row>
    <row r="51" spans="1:7" x14ac:dyDescent="0.3">
      <c r="A51" s="37">
        <v>45231</v>
      </c>
    </row>
    <row r="52" spans="1:7" x14ac:dyDescent="0.3">
      <c r="A52" s="37">
        <v>45261</v>
      </c>
    </row>
    <row r="53" spans="1:7" x14ac:dyDescent="0.3">
      <c r="C53" t="s">
        <v>64</v>
      </c>
      <c r="D53" t="s">
        <v>65</v>
      </c>
    </row>
    <row r="54" spans="1:7" x14ac:dyDescent="0.3">
      <c r="G54">
        <v>6818200</v>
      </c>
    </row>
  </sheetData>
  <mergeCells count="3">
    <mergeCell ref="A6:F6"/>
    <mergeCell ref="A19:C20"/>
    <mergeCell ref="A38:C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 на инвен и ос</vt:lpstr>
      <vt:lpstr> субс получ</vt:lpstr>
      <vt:lpstr>субс пол и начисл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2015-06-05T18:19:34Z</dcterms:created>
  <dcterms:modified xsi:type="dcterms:W3CDTF">2023-09-15T05:32:38Z</dcterms:modified>
</cp:coreProperties>
</file>